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stnt01\USER\FinanzasCorp\IR\ESG\DataBook\2021\"/>
    </mc:Choice>
  </mc:AlternateContent>
  <xr:revisionPtr revIDLastSave="0" documentId="13_ncr:1_{DABF7319-F418-4D70-94B5-F7700D39C1E2}" xr6:coauthVersionLast="45" xr6:coauthVersionMax="45" xr10:uidLastSave="{00000000-0000-0000-0000-000000000000}"/>
  <bookViews>
    <workbookView xWindow="-120" yWindow="-120" windowWidth="20730" windowHeight="11160" xr2:uid="{522C017A-CE35-45E9-A113-5EE43B2CA952}"/>
  </bookViews>
  <sheets>
    <sheet name="General" sheetId="4" r:id="rId1"/>
    <sheet name="Medioambiental" sheetId="1" r:id="rId2"/>
    <sheet name="Social" sheetId="2" r:id="rId3"/>
    <sheet name="Gobernanz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F42" i="1"/>
  <c r="E42" i="1"/>
  <c r="D42" i="1"/>
  <c r="C42" i="1"/>
  <c r="F33" i="1"/>
  <c r="F34" i="1" s="1"/>
  <c r="E33" i="1"/>
  <c r="E34" i="1" s="1"/>
  <c r="D33" i="1"/>
  <c r="D34" i="1" s="1"/>
  <c r="C33" i="1"/>
  <c r="C34" i="1" s="1"/>
  <c r="F32" i="1"/>
  <c r="E32" i="1"/>
  <c r="D32" i="1"/>
  <c r="C32" i="1"/>
  <c r="F30" i="1"/>
  <c r="E30" i="1"/>
  <c r="D30" i="1"/>
  <c r="C30" i="1"/>
  <c r="C21" i="1"/>
  <c r="C19" i="1"/>
  <c r="E21" i="1" l="1"/>
  <c r="F21" i="1"/>
  <c r="D21" i="1"/>
  <c r="F19" i="1"/>
  <c r="E19" i="1"/>
  <c r="D19" i="1"/>
</calcChain>
</file>

<file path=xl/sharedStrings.xml><?xml version="1.0" encoding="utf-8"?>
<sst xmlns="http://schemas.openxmlformats.org/spreadsheetml/2006/main" count="213" uniqueCount="154">
  <si>
    <t>USD</t>
  </si>
  <si>
    <t>Dow Jones Sustainability Indices (DJSI Chile, DJSI Mila Pacific Alliance)</t>
  </si>
  <si>
    <t>Stewardship Excellence by IFA Protect &amp; Sustain program</t>
  </si>
  <si>
    <t>Responsible Care (Nueva Victoria)</t>
  </si>
  <si>
    <t>m3</t>
  </si>
  <si>
    <t>Diesel</t>
  </si>
  <si>
    <t>l/s</t>
  </si>
  <si>
    <t>m3 mm</t>
  </si>
  <si>
    <t>no</t>
  </si>
  <si>
    <t>UF</t>
  </si>
  <si>
    <t>8/20-8/21</t>
  </si>
  <si>
    <t>8/19-8/20</t>
  </si>
  <si>
    <t>8/18-8/19</t>
  </si>
  <si>
    <t>SQM es una compañía global que desarrolla y produce diversos productos para varias industrias esenciales para el progreso humano tales como la salud, la nutrición, las energías renovables y la tecnología a través de la innovación y el avance tecnológico. Nuestro objetivo es mantener nuestra posición de liderazgo mundial en los mercados de litio, nitrato de potasio, yodo y sales termosolares mediante la fabricación de productos de alta calidad para cumplir con los requisitos dinámicos y cambiantes de nuestros clientes.
Trabajamos todos los días para construir una cultura de excelencia fomentando y promoviendo la creatividad, la agilidad y la innovación en el lugar de trabajo y garantizando la igualdad de oportunidades, la inclusión y la diversidad. Continuaremos creando valor para todos nuestros grupos de interés a través de la gestión responsable de los recursos naturales, los proyectos de expansión sostenibles y la mejora de nuestras operaciones existentes, con un enfoque en minimizar nuestros impactos ambientales mediante la reducción de nuestras huellas de carbono, energía y agua y trabajando juntos con nuestros accionistas, empleados, clientes, proveedores y comunidades.</t>
  </si>
  <si>
    <t xml:space="preserve">Sobre SQM </t>
  </si>
  <si>
    <t xml:space="preserve">Enlaces a los Reportes Anuales </t>
  </si>
  <si>
    <t>Memoria Anual en el formato 20F</t>
  </si>
  <si>
    <t>Memoria Anual publicada con la CMF</t>
  </si>
  <si>
    <t>Reporte de Sustentabilidad</t>
  </si>
  <si>
    <t>Enlaces a las Políticas de la Compañía y otros Documentos pertinentes</t>
  </si>
  <si>
    <t>Participación de la Compañía en Pactos y Asociaciones Globales</t>
  </si>
  <si>
    <t>Pacto Mundial de Naciones Unidas</t>
  </si>
  <si>
    <t>Alianza Global de Baterías (Global Battery Alliance)</t>
  </si>
  <si>
    <t>Iniciativa para el Aseguramiento de la Minería Responsable ("IRMA")</t>
  </si>
  <si>
    <t>Asociación Internacional de Fertilizantes (IFA)</t>
  </si>
  <si>
    <t>Certificaciones</t>
  </si>
  <si>
    <t>Reportes de la Compañía</t>
  </si>
  <si>
    <t>Publicación del Reporte de Sustentabilidad bajo GRI</t>
  </si>
  <si>
    <t>Reporte de Sustentabilidad auditado por un tercero independiente</t>
  </si>
  <si>
    <t>Moneda de la empresa a menos que se indique lo contrario</t>
  </si>
  <si>
    <t>Reporte de Sustentabilidad bajo GRI</t>
  </si>
  <si>
    <t>Reporte de Sustentabilidad auditado bajo GRI</t>
  </si>
  <si>
    <t>Política de Gobierno Corporativo</t>
  </si>
  <si>
    <t>Estatutos</t>
  </si>
  <si>
    <t>Política de cumplimiento contra el soborno y la corrupción</t>
  </si>
  <si>
    <t>Política de Libre Competencia</t>
  </si>
  <si>
    <t>Política de Inversión y Financiamiento</t>
  </si>
  <si>
    <t>Manual de Manejo de Información de Interés para el Mercado</t>
  </si>
  <si>
    <t>Modelo de Prevención de Delitos</t>
  </si>
  <si>
    <t>Existencia de un programa de reducción de agua</t>
  </si>
  <si>
    <t>Existencia de metas de reducción de agua</t>
  </si>
  <si>
    <t>Si</t>
  </si>
  <si>
    <t>Año de inicio de las metas de reducción</t>
  </si>
  <si>
    <t>Año objetivo de reducción</t>
  </si>
  <si>
    <t>Objetivo de reducción: toda la Compañía</t>
  </si>
  <si>
    <t>Objetivo de reducción: Salar de Atacama</t>
  </si>
  <si>
    <t>Unidad</t>
  </si>
  <si>
    <t>Consumo de agua: agua subterránea</t>
  </si>
  <si>
    <t>Consumo de agua: agua superficial</t>
  </si>
  <si>
    <t>Consumo de agua: suministro de terceros</t>
  </si>
  <si>
    <t>Ingresos</t>
  </si>
  <si>
    <t>Agua reciclada</t>
  </si>
  <si>
    <t>Porcentaje de agua reciclada utilizada</t>
  </si>
  <si>
    <t>Agua</t>
  </si>
  <si>
    <t>GJ/año</t>
  </si>
  <si>
    <t>Consumo total de energía (Gj/año)</t>
  </si>
  <si>
    <t>Energía solar</t>
  </si>
  <si>
    <t>Electricidad</t>
  </si>
  <si>
    <t>Gas natural</t>
  </si>
  <si>
    <t>Otros</t>
  </si>
  <si>
    <t>Consumo total de energía procedente de energías renovables</t>
  </si>
  <si>
    <t>Consumo total de energía procedente de energías renovables / Consumo total de energía</t>
  </si>
  <si>
    <t>Objetivo de reducción de emisiones de CO2</t>
  </si>
  <si>
    <t>Existencia de una Política para reducir las emisiones de carbono</t>
  </si>
  <si>
    <t>Año de inicio</t>
  </si>
  <si>
    <t>Año objetivo</t>
  </si>
  <si>
    <t>Objetivo de reducción: productos de yodo, litio, cloruro de potasio</t>
  </si>
  <si>
    <t>Objetivo de reducción: todos los productos</t>
  </si>
  <si>
    <t>Gestión de residuos</t>
  </si>
  <si>
    <t>Existencia de un plan de gestión o reciclaje de residuos</t>
  </si>
  <si>
    <t>Residuos totales enviados para disposición final y/o tratamiento</t>
  </si>
  <si>
    <t>Peligrosos</t>
  </si>
  <si>
    <t>No peligrosos</t>
  </si>
  <si>
    <t>Residuos domésticos y otros (incluso del pueblo de María Elena)</t>
  </si>
  <si>
    <t>Porcentaje de residuos peligrosos de la Compañía reciclados por terceros</t>
  </si>
  <si>
    <t>ton</t>
  </si>
  <si>
    <t>CO2 eq ton</t>
  </si>
  <si>
    <t>Extracción de salmuera (Salar de Atacama)</t>
  </si>
  <si>
    <t>Existencia de un objetivo de reducción de la extracción de salmuera</t>
  </si>
  <si>
    <t>Objetivo de reducción</t>
  </si>
  <si>
    <t>Período de extracción de salmuera (agosto - agosto)</t>
  </si>
  <si>
    <t>Límite neto anual de extracción de salmuera</t>
  </si>
  <si>
    <t>Extracción neta anual de salmuera acumulada</t>
  </si>
  <si>
    <t>Nuestra Gente</t>
  </si>
  <si>
    <t>Porcentaje de mujeres</t>
  </si>
  <si>
    <t>N° de empleados directas</t>
  </si>
  <si>
    <t>% de las empleadas en los sindicatos</t>
  </si>
  <si>
    <t>Existencia de huelga</t>
  </si>
  <si>
    <t>Rotación de empleados</t>
  </si>
  <si>
    <t>Existencia de programas para incrementar la diversidad</t>
  </si>
  <si>
    <t>Sistema de Gestión de Riesgo Operacional</t>
  </si>
  <si>
    <t>Salud y Seguridad</t>
  </si>
  <si>
    <t>Política de derechos humanos</t>
  </si>
  <si>
    <t>si</t>
  </si>
  <si>
    <t>Existencia de una política de derechos humanos</t>
  </si>
  <si>
    <t>Comunidades</t>
  </si>
  <si>
    <t>Aportes anuales a las comunidades</t>
  </si>
  <si>
    <t>Aportes anuales al desarrollo regional</t>
  </si>
  <si>
    <t>Relaciones horizontales de múltiples beneficios</t>
  </si>
  <si>
    <t>Principales líneas de trabajo</t>
  </si>
  <si>
    <t>Educación y cultura</t>
  </si>
  <si>
    <t>Bienestar</t>
  </si>
  <si>
    <t>1,7% de los ingresos de SQM Salar S.A.</t>
  </si>
  <si>
    <t>acuerdos a largo plazo</t>
  </si>
  <si>
    <t>Nuestro Directorio</t>
  </si>
  <si>
    <t>N° de los directores</t>
  </si>
  <si>
    <t>N° de los directores independientes</t>
  </si>
  <si>
    <t>N° de los directores no independientes</t>
  </si>
  <si>
    <t>N° de los directores mujeres</t>
  </si>
  <si>
    <t>N° de los directores ejecutivos</t>
  </si>
  <si>
    <t>Directores con experiencia en la industria</t>
  </si>
  <si>
    <t>N° de reuniones del directorio</t>
  </si>
  <si>
    <t xml:space="preserve">Comité de Directores </t>
  </si>
  <si>
    <t>Comité de Seguridad, Salud y Medio Ambiente (SHEC)</t>
  </si>
  <si>
    <t>Comité de Gobierno Corporativo (CGC)</t>
  </si>
  <si>
    <t>Desde 2013</t>
  </si>
  <si>
    <t>Directores</t>
  </si>
  <si>
    <t>Bruto fijo mensual</t>
  </si>
  <si>
    <t>Presidente</t>
  </si>
  <si>
    <t>Vicepresidente</t>
  </si>
  <si>
    <t>% Variable de la utilidad neta anual</t>
  </si>
  <si>
    <t>Miembros del Comité de Directores:</t>
  </si>
  <si>
    <t>Miembros de CGC y SHEC:</t>
  </si>
  <si>
    <t>Participación promedia de directores (años)</t>
  </si>
  <si>
    <t>Comités del Directorio</t>
  </si>
  <si>
    <t>Remuneraciones del Directorio</t>
  </si>
  <si>
    <t>Índice de frecuencia de accidentes con tiempo perdido (base 1,000,000 horas)</t>
  </si>
  <si>
    <t>US$10-15 millones</t>
  </si>
  <si>
    <t>Desarrollo económico</t>
  </si>
  <si>
    <t>Patrimonio historico</t>
  </si>
  <si>
    <t>Desarrollo social</t>
  </si>
  <si>
    <t>Energía</t>
  </si>
  <si>
    <t>Consumo/ingresos totales (excluida la energía solar)</t>
  </si>
  <si>
    <t>mmUS$</t>
  </si>
  <si>
    <t>m3/mmUS$</t>
  </si>
  <si>
    <t>GJ/mmUS$</t>
  </si>
  <si>
    <t>Consumo de agua dulce (millones de m3/año)/Ingresos (mmUS$/año)</t>
  </si>
  <si>
    <t>Código de Ética</t>
  </si>
  <si>
    <t>Política de Habitualidad</t>
  </si>
  <si>
    <t>ISO 9001:2015 (todas líneas de negocios)</t>
  </si>
  <si>
    <t>SI</t>
  </si>
  <si>
    <t>Politica de Sostenibilidad, Etica y Derechos Humanos</t>
  </si>
  <si>
    <t>Código de Conducta para Socios Comerciales de SQM</t>
  </si>
  <si>
    <t>Tarjeta Anual del Directorio 2020</t>
  </si>
  <si>
    <t>Alcance de las emisiones 1</t>
  </si>
  <si>
    <t>Alcance de las emisiones 2</t>
  </si>
  <si>
    <t>Alcance de las emisiones 3</t>
  </si>
  <si>
    <t>Toal de las emisiones alcance 1,2 y 3</t>
  </si>
  <si>
    <t>N° de empleados rol ejecutivo</t>
  </si>
  <si>
    <t>N° de empleados rol supervisor</t>
  </si>
  <si>
    <t>N° de empleados rol general</t>
  </si>
  <si>
    <t>Meta participacion feminina</t>
  </si>
  <si>
    <t>20% en 2021</t>
  </si>
  <si>
    <t>https://www.sqmsenlinea.com/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</si>
</sst>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6" fillId="0" borderId="0" xfId="3" applyAlignment="1">
      <alignment vertical="top"/>
    </xf>
    <xf numFmtId="0" fontId="6" fillId="2" borderId="0" xfId="3" applyFill="1" applyAlignment="1">
      <alignment horizontal="left" vertical="top" inden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 indent="1"/>
    </xf>
    <xf numFmtId="0" fontId="6" fillId="0" borderId="0" xfId="3" applyFill="1" applyAlignment="1">
      <alignment horizontal="left" vertical="top" indent="1"/>
    </xf>
    <xf numFmtId="0" fontId="0" fillId="0" borderId="0" xfId="0" applyFill="1"/>
    <xf numFmtId="9" fontId="0" fillId="0" borderId="0" xfId="0" applyNumberFormat="1" applyFill="1"/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2"/>
    </xf>
    <xf numFmtId="0" fontId="0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3" borderId="0" xfId="0" applyFill="1"/>
    <xf numFmtId="9" fontId="0" fillId="3" borderId="0" xfId="0" applyNumberFormat="1" applyFill="1"/>
    <xf numFmtId="2" fontId="0" fillId="3" borderId="0" xfId="0" applyNumberFormat="1" applyFill="1"/>
    <xf numFmtId="0" fontId="7" fillId="0" borderId="0" xfId="0" applyFont="1"/>
    <xf numFmtId="0" fontId="7" fillId="0" borderId="0" xfId="0" applyFont="1" applyAlignment="1">
      <alignment horizontal="left"/>
    </xf>
    <xf numFmtId="10" fontId="0" fillId="3" borderId="0" xfId="0" applyNumberFormat="1" applyFill="1"/>
    <xf numFmtId="167" fontId="0" fillId="3" borderId="0" xfId="0" applyNumberFormat="1" applyFill="1"/>
    <xf numFmtId="3" fontId="0" fillId="4" borderId="0" xfId="0" applyNumberFormat="1" applyFill="1"/>
    <xf numFmtId="165" fontId="0" fillId="4" borderId="0" xfId="1" applyNumberFormat="1" applyFont="1" applyFill="1"/>
    <xf numFmtId="9" fontId="0" fillId="4" borderId="0" xfId="2" applyFont="1" applyFill="1"/>
    <xf numFmtId="3" fontId="0" fillId="3" borderId="0" xfId="0" applyNumberFormat="1" applyFill="1"/>
    <xf numFmtId="0" fontId="4" fillId="3" borderId="0" xfId="0" applyFon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1" applyNumberFormat="1" applyFont="1" applyFill="1"/>
    <xf numFmtId="165" fontId="0" fillId="3" borderId="0" xfId="1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6" fontId="0" fillId="3" borderId="0" xfId="0" applyNumberFormat="1" applyFill="1" applyAlignment="1">
      <alignment horizontal="right" vertical="center"/>
    </xf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166" fontId="0" fillId="3" borderId="0" xfId="2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165" fontId="0" fillId="4" borderId="0" xfId="0" applyNumberFormat="1" applyFill="1"/>
    <xf numFmtId="165" fontId="0" fillId="3" borderId="0" xfId="0" applyNumberFormat="1" applyFill="1"/>
    <xf numFmtId="0" fontId="0" fillId="3" borderId="0" xfId="0" applyFill="1" applyAlignment="1">
      <alignment horizontal="center" vertical="center"/>
    </xf>
    <xf numFmtId="0" fontId="6" fillId="0" borderId="0" xfId="3" applyFill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781050</xdr:colOff>
      <xdr:row>4</xdr:row>
      <xdr:rowOff>136475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B54B690-A69A-324E-8244-FE3EDD6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781050" cy="78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790575</xdr:colOff>
      <xdr:row>4</xdr:row>
      <xdr:rowOff>60274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A2BEE2A-CD42-4884-B083-39B557D4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38100"/>
          <a:ext cx="781050" cy="78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781050</xdr:colOff>
      <xdr:row>4</xdr:row>
      <xdr:rowOff>88849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F9DE318-BEFD-49DD-9456-9A4ECF19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6675"/>
          <a:ext cx="781050" cy="78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4</xdr:row>
      <xdr:rowOff>60426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3F091FA-14E3-44D2-8E31-3D54701B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" cy="82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25.q4cdn.com/757756353/files/governance_doc/esp/Poli%C3%ACtica-de-Libre-Competencia-2019_esp.pdf" TargetMode="External"/><Relationship Id="rId13" Type="http://schemas.openxmlformats.org/officeDocument/2006/relationships/hyperlink" Target="https://s25.q4cdn.com/757756353/files/governance_doc/esp/Modelo-de-Prevenci%C3%B3n-de-Delitos.pdf" TargetMode="External"/><Relationship Id="rId3" Type="http://schemas.openxmlformats.org/officeDocument/2006/relationships/hyperlink" Target="https://www.sqm.com/sustentabilidad/reporte-de-sustentabilidad/" TargetMode="External"/><Relationship Id="rId7" Type="http://schemas.openxmlformats.org/officeDocument/2006/relationships/hyperlink" Target="https://s25.q4cdn.com/757756353/files/governance_doc/esp/SQM-ABAC-Policy-Spanish-VF-01062018.pdf" TargetMode="External"/><Relationship Id="rId12" Type="http://schemas.openxmlformats.org/officeDocument/2006/relationships/hyperlink" Target="https://s25.q4cdn.com/757756353/files/governance_doc/2021/Poli%CC%81tica-de-Habitualidad-2021_esp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s25.q4cdn.com/757756353/files/doc_financials/2020/ar/Memoria-Anual-2020_esp_final-(1)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25.q4cdn.com/757756353/files/doc_financials/2020/ar/20F_2020_FINAL_esp.pdf" TargetMode="External"/><Relationship Id="rId6" Type="http://schemas.openxmlformats.org/officeDocument/2006/relationships/hyperlink" Target="https://s25.q4cdn.com/757756353/files/governance_doc/2021/Estatutos-SQM-Actualizados-al-22-de-enero-de-2021-(SQM-Feb-6-2021).pdf" TargetMode="External"/><Relationship Id="rId11" Type="http://schemas.openxmlformats.org/officeDocument/2006/relationships/hyperlink" Target="https://s25.q4cdn.com/757756353/files/governance_doc/esp/2020/MMIIM_sep2020_esp_FINAL.pdf" TargetMode="External"/><Relationship Id="rId5" Type="http://schemas.openxmlformats.org/officeDocument/2006/relationships/hyperlink" Target="https://s25.q4cdn.com/757756353/files/governance_doc/esp/2.1.-SQM-Codigo-de-Etica_Espa%C3%B1ol.pdf" TargetMode="External"/><Relationship Id="rId15" Type="http://schemas.openxmlformats.org/officeDocument/2006/relationships/hyperlink" Target="https://s25.q4cdn.com/757756353/files/governance_doc/2020/Corporate-Report-Card-2020_esp.pdf" TargetMode="External"/><Relationship Id="rId10" Type="http://schemas.openxmlformats.org/officeDocument/2006/relationships/hyperlink" Target="https://s25.q4cdn.com/757756353/files/governance_doc/esp/POLITICA-DE-INVERSION-y-financiamiento.pdf" TargetMode="External"/><Relationship Id="rId4" Type="http://schemas.openxmlformats.org/officeDocument/2006/relationships/hyperlink" Target="https://s25.q4cdn.com/757756353/files/governance_doc/esp/2020/Politica-Gobierno-Corporativo_sep2020_esp_FINAL.pdf" TargetMode="External"/><Relationship Id="rId9" Type="http://schemas.openxmlformats.org/officeDocument/2006/relationships/hyperlink" Target="https://s25.q4cdn.com/757756353/files/governance_doc/esp/2021/Politica-de-Sostenibilidad-Etica-y-Derechos-Humanos.pdf" TargetMode="External"/><Relationship Id="rId14" Type="http://schemas.openxmlformats.org/officeDocument/2006/relationships/hyperlink" Target="https://s25.q4cdn.com/757756353/files/governance_doc/esp/Co%CC%81digo-de-Conducta-para-Socios-Comerciales-de-SQM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qmsenline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7E39-E68A-4CCB-81D0-0F0C99269142}">
  <dimension ref="A6:E47"/>
  <sheetViews>
    <sheetView showGridLines="0" showRowColHeaders="0" tabSelected="1" workbookViewId="0">
      <selection activeCell="B28" sqref="B28"/>
    </sheetView>
  </sheetViews>
  <sheetFormatPr baseColWidth="10" defaultColWidth="9.140625" defaultRowHeight="12.75" outlineLevelRow="1" x14ac:dyDescent="0.25"/>
  <cols>
    <col min="1" max="1" width="64.140625" style="1" customWidth="1"/>
    <col min="2" max="2" width="28.85546875" style="1" customWidth="1"/>
    <col min="3" max="3" width="41.7109375" style="1" customWidth="1"/>
    <col min="4" max="4" width="17.85546875" style="1" customWidth="1"/>
    <col min="5" max="5" width="8.7109375" style="1" customWidth="1"/>
    <col min="6" max="16384" width="9.140625" style="1"/>
  </cols>
  <sheetData>
    <row r="6" spans="1:5" x14ac:dyDescent="0.25">
      <c r="A6" s="10" t="s">
        <v>14</v>
      </c>
      <c r="B6" s="10"/>
    </row>
    <row r="7" spans="1:5" ht="108" customHeight="1" x14ac:dyDescent="0.25">
      <c r="A7" s="52" t="s">
        <v>13</v>
      </c>
      <c r="B7" s="52"/>
      <c r="C7" s="53"/>
      <c r="D7" s="53"/>
      <c r="E7" s="53"/>
    </row>
    <row r="9" spans="1:5" x14ac:dyDescent="0.25">
      <c r="A9" s="10" t="s">
        <v>15</v>
      </c>
      <c r="B9" s="10"/>
    </row>
    <row r="10" spans="1:5" ht="15" hidden="1" outlineLevel="1" x14ac:dyDescent="0.25">
      <c r="A10" s="15" t="s">
        <v>16</v>
      </c>
      <c r="B10" s="21"/>
      <c r="C10" s="14"/>
    </row>
    <row r="11" spans="1:5" ht="15" hidden="1" outlineLevel="1" x14ac:dyDescent="0.25">
      <c r="A11" s="15" t="s">
        <v>17</v>
      </c>
      <c r="B11" s="21"/>
      <c r="C11" s="14"/>
    </row>
    <row r="12" spans="1:5" ht="15" hidden="1" outlineLevel="1" x14ac:dyDescent="0.25">
      <c r="A12" s="15" t="s">
        <v>18</v>
      </c>
      <c r="B12" s="21"/>
      <c r="C12" s="14"/>
    </row>
    <row r="13" spans="1:5" collapsed="1" x14ac:dyDescent="0.25"/>
    <row r="14" spans="1:5" x14ac:dyDescent="0.25">
      <c r="A14" s="10" t="s">
        <v>19</v>
      </c>
      <c r="B14" s="10"/>
    </row>
    <row r="15" spans="1:5" ht="15" hidden="1" outlineLevel="1" x14ac:dyDescent="0.25">
      <c r="A15" s="15" t="s">
        <v>32</v>
      </c>
      <c r="B15" s="21"/>
    </row>
    <row r="16" spans="1:5" ht="15" hidden="1" outlineLevel="1" x14ac:dyDescent="0.25">
      <c r="A16" s="15" t="s">
        <v>137</v>
      </c>
      <c r="B16" s="21"/>
    </row>
    <row r="17" spans="1:3" ht="15" hidden="1" outlineLevel="1" x14ac:dyDescent="0.25">
      <c r="A17" s="15" t="s">
        <v>142</v>
      </c>
      <c r="B17" s="21"/>
    </row>
    <row r="18" spans="1:3" ht="15" hidden="1" outlineLevel="1" x14ac:dyDescent="0.25">
      <c r="A18" s="15" t="s">
        <v>33</v>
      </c>
      <c r="B18" s="21"/>
    </row>
    <row r="19" spans="1:3" ht="15" hidden="1" outlineLevel="1" x14ac:dyDescent="0.25">
      <c r="A19" s="15" t="s">
        <v>143</v>
      </c>
      <c r="B19" s="21"/>
    </row>
    <row r="20" spans="1:3" ht="15" hidden="1" outlineLevel="1" x14ac:dyDescent="0.25">
      <c r="A20" s="15" t="s">
        <v>34</v>
      </c>
      <c r="B20" s="21"/>
    </row>
    <row r="21" spans="1:3" ht="15" hidden="1" outlineLevel="1" x14ac:dyDescent="0.25">
      <c r="A21" s="15" t="s">
        <v>35</v>
      </c>
      <c r="B21" s="21"/>
    </row>
    <row r="22" spans="1:3" ht="15" hidden="1" outlineLevel="1" x14ac:dyDescent="0.25">
      <c r="A22" s="15" t="s">
        <v>141</v>
      </c>
      <c r="B22" s="21"/>
    </row>
    <row r="23" spans="1:3" ht="15" hidden="1" outlineLevel="1" x14ac:dyDescent="0.25">
      <c r="A23" s="15" t="s">
        <v>36</v>
      </c>
      <c r="B23" s="21"/>
    </row>
    <row r="24" spans="1:3" ht="15" hidden="1" outlineLevel="1" x14ac:dyDescent="0.25">
      <c r="A24" s="15" t="s">
        <v>37</v>
      </c>
      <c r="B24" s="21"/>
    </row>
    <row r="25" spans="1:3" ht="15" hidden="1" outlineLevel="1" x14ac:dyDescent="0.25">
      <c r="A25" s="15" t="s">
        <v>138</v>
      </c>
    </row>
    <row r="26" spans="1:3" ht="15" hidden="1" outlineLevel="1" x14ac:dyDescent="0.25">
      <c r="A26" s="15" t="s">
        <v>38</v>
      </c>
      <c r="C26" s="2"/>
    </row>
    <row r="27" spans="1:3" ht="15" collapsed="1" x14ac:dyDescent="0.25">
      <c r="A27" s="21"/>
      <c r="C27" s="2"/>
    </row>
    <row r="28" spans="1:3" x14ac:dyDescent="0.25">
      <c r="A28" s="17" t="s">
        <v>20</v>
      </c>
      <c r="C28" s="2"/>
    </row>
    <row r="29" spans="1:3" hidden="1" outlineLevel="1" x14ac:dyDescent="0.25">
      <c r="A29" s="17"/>
      <c r="B29" s="3" t="s">
        <v>64</v>
      </c>
      <c r="C29" s="2"/>
    </row>
    <row r="30" spans="1:3" hidden="1" outlineLevel="1" x14ac:dyDescent="0.25">
      <c r="A30" s="20" t="s">
        <v>21</v>
      </c>
      <c r="B30" s="18">
        <v>2020</v>
      </c>
      <c r="C30" s="2"/>
    </row>
    <row r="31" spans="1:3" hidden="1" outlineLevel="1" x14ac:dyDescent="0.25">
      <c r="A31" s="20" t="s">
        <v>30</v>
      </c>
      <c r="B31" s="18">
        <v>2010</v>
      </c>
      <c r="C31" s="2"/>
    </row>
    <row r="32" spans="1:3" hidden="1" outlineLevel="1" x14ac:dyDescent="0.25">
      <c r="A32" s="20" t="s">
        <v>31</v>
      </c>
      <c r="B32" s="18">
        <v>2019</v>
      </c>
      <c r="C32" s="2"/>
    </row>
    <row r="33" spans="1:3" hidden="1" outlineLevel="1" x14ac:dyDescent="0.25">
      <c r="A33" s="20" t="s">
        <v>22</v>
      </c>
      <c r="B33" s="18">
        <v>2020</v>
      </c>
      <c r="C33" s="2"/>
    </row>
    <row r="34" spans="1:3" hidden="1" outlineLevel="1" x14ac:dyDescent="0.25">
      <c r="A34" s="20" t="s">
        <v>23</v>
      </c>
      <c r="B34" s="18">
        <v>2020</v>
      </c>
      <c r="C34" s="2"/>
    </row>
    <row r="35" spans="1:3" hidden="1" outlineLevel="1" x14ac:dyDescent="0.25">
      <c r="A35" s="20" t="s">
        <v>24</v>
      </c>
      <c r="B35" s="18">
        <v>1980</v>
      </c>
      <c r="C35" s="2"/>
    </row>
    <row r="36" spans="1:3" collapsed="1" x14ac:dyDescent="0.25">
      <c r="A36" s="16"/>
      <c r="B36" s="18"/>
    </row>
    <row r="37" spans="1:3" x14ac:dyDescent="0.25">
      <c r="A37" s="17" t="s">
        <v>25</v>
      </c>
      <c r="B37" s="18"/>
    </row>
    <row r="38" spans="1:3" hidden="1" outlineLevel="1" x14ac:dyDescent="0.25">
      <c r="A38" s="20" t="s">
        <v>1</v>
      </c>
      <c r="B38" s="18">
        <v>2020</v>
      </c>
    </row>
    <row r="39" spans="1:3" hidden="1" outlineLevel="1" x14ac:dyDescent="0.25">
      <c r="A39" s="20" t="s">
        <v>2</v>
      </c>
      <c r="B39" s="19">
        <v>2019</v>
      </c>
    </row>
    <row r="40" spans="1:3" hidden="1" outlineLevel="1" x14ac:dyDescent="0.25">
      <c r="A40" s="4" t="s">
        <v>3</v>
      </c>
      <c r="B40" s="19">
        <v>2013</v>
      </c>
    </row>
    <row r="41" spans="1:3" hidden="1" outlineLevel="1" x14ac:dyDescent="0.25">
      <c r="A41" s="4" t="s">
        <v>139</v>
      </c>
      <c r="B41" s="19">
        <v>2019</v>
      </c>
    </row>
    <row r="42" spans="1:3" collapsed="1" x14ac:dyDescent="0.25"/>
    <row r="43" spans="1:3" x14ac:dyDescent="0.25">
      <c r="A43" s="10" t="s">
        <v>26</v>
      </c>
    </row>
    <row r="44" spans="1:3" hidden="1" outlineLevel="1" x14ac:dyDescent="0.25">
      <c r="A44" s="4" t="s">
        <v>27</v>
      </c>
      <c r="B44" s="19" t="s">
        <v>140</v>
      </c>
    </row>
    <row r="45" spans="1:3" hidden="1" outlineLevel="1" x14ac:dyDescent="0.25">
      <c r="A45" s="4" t="s">
        <v>28</v>
      </c>
      <c r="B45" s="19" t="s">
        <v>140</v>
      </c>
    </row>
    <row r="46" spans="1:3" hidden="1" outlineLevel="1" x14ac:dyDescent="0.25">
      <c r="A46" s="4" t="s">
        <v>29</v>
      </c>
      <c r="B46" s="19" t="s">
        <v>0</v>
      </c>
    </row>
    <row r="47" spans="1:3" collapsed="1" x14ac:dyDescent="0.25"/>
  </sheetData>
  <dataConsolidate/>
  <mergeCells count="1">
    <mergeCell ref="A7:E7"/>
  </mergeCells>
  <conditionalFormatting sqref="A38:B4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{E529E4F2-A83A-470A-978A-F24618368B6F}</x14:id>
        </ext>
      </extLst>
    </cfRule>
  </conditionalFormatting>
  <conditionalFormatting sqref="A44:B4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{3467474B-1DDB-4F98-8446-7A5EDA9F1C77}</x14:id>
        </ext>
      </extLst>
    </cfRule>
  </conditionalFormatting>
  <conditionalFormatting sqref="B44:B4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{C8FA70D5-7308-439B-9E55-9050AD4BFBA9}</x14:id>
        </ext>
      </extLst>
    </cfRule>
  </conditionalFormatting>
  <conditionalFormatting sqref="B36:B37 A30:B3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{B561DCEB-5EF6-4BD7-AFC9-E6B130CA0FD4}</x14:id>
        </ext>
      </extLst>
    </cfRule>
  </conditionalFormatting>
  <hyperlinks>
    <hyperlink ref="A10" r:id="rId1" xr:uid="{FA49EF6E-FBEB-46D8-8E09-8138252310CA}"/>
    <hyperlink ref="A11" r:id="rId2" xr:uid="{646D200E-9A9B-4C0D-B917-EDEAE2756454}"/>
    <hyperlink ref="A12" r:id="rId3" location="2020__tab" xr:uid="{77D9AB6A-F184-4415-A282-4E2AAA2D2C41}"/>
    <hyperlink ref="A15" r:id="rId4" xr:uid="{3561FF1D-8C5F-4444-862E-CFBAEF40D538}"/>
    <hyperlink ref="A16" r:id="rId5" display="Codigo de Ética" xr:uid="{C080B57C-7C0A-44F0-83D6-7522D7343FB0}"/>
    <hyperlink ref="A18" r:id="rId6" xr:uid="{42242C9F-54DE-4A0D-87FA-34B0CD189BBB}"/>
    <hyperlink ref="A20" r:id="rId7" xr:uid="{4E95C93C-6CD0-4469-A0CA-26A9DB47581C}"/>
    <hyperlink ref="A21" r:id="rId8" xr:uid="{55905878-2B20-48BF-9C6B-901C2AD90A3D}"/>
    <hyperlink ref="A22" r:id="rId9" xr:uid="{CDD1EE23-53E6-4DDE-AC15-B15BC79729B3}"/>
    <hyperlink ref="A23" r:id="rId10" xr:uid="{B5829E54-D42C-426C-BE2E-C0399EF86EC2}"/>
    <hyperlink ref="A24" r:id="rId11" xr:uid="{F91FBF05-7ACE-4862-AC8B-F17ACF3E1793}"/>
    <hyperlink ref="A25" r:id="rId12" xr:uid="{EA1D6932-4086-4714-83EE-0941E39B3FB0}"/>
    <hyperlink ref="A26" r:id="rId13" xr:uid="{05553776-83C4-43B1-8A16-4885F0FE8A21}"/>
    <hyperlink ref="A17" r:id="rId14" xr:uid="{C5C8F81E-086B-4D55-856A-2D5186EC0839}"/>
    <hyperlink ref="A19" r:id="rId15" xr:uid="{AB00B1BB-033A-4F46-AA4B-9A8BF6B595D6}"/>
  </hyperlinks>
  <pageMargins left="0.7" right="0.7" top="0.75" bottom="0.75" header="0.3" footer="0.3"/>
  <pageSetup orientation="portrait" r:id="rId16"/>
  <drawing r:id="rId1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29E4F2-A83A-470A-978A-F24618368B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A38:B41</xm:sqref>
        </x14:conditionalFormatting>
        <x14:conditionalFormatting xmlns:xm="http://schemas.microsoft.com/office/excel/2006/main">
          <x14:cfRule type="dataBar" id="{3467474B-1DDB-4F98-8446-7A5EDA9F1C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A44:B46</xm:sqref>
        </x14:conditionalFormatting>
        <x14:conditionalFormatting xmlns:xm="http://schemas.microsoft.com/office/excel/2006/main">
          <x14:cfRule type="dataBar" id="{C8FA70D5-7308-439B-9E55-9050AD4BFB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B44:B46</xm:sqref>
        </x14:conditionalFormatting>
        <x14:conditionalFormatting xmlns:xm="http://schemas.microsoft.com/office/excel/2006/main">
          <x14:cfRule type="dataBar" id="{B561DCEB-5EF6-4BD7-AFC9-E6B130CA0F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B36:B37 A30:B35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525C-6FF6-41E6-8308-289E0033563B}">
  <dimension ref="A6:G67"/>
  <sheetViews>
    <sheetView showGridLines="0" showRowColHeaders="0" workbookViewId="0">
      <selection activeCell="B1" sqref="B1"/>
    </sheetView>
  </sheetViews>
  <sheetFormatPr baseColWidth="10" defaultColWidth="9.140625" defaultRowHeight="15" outlineLevelRow="1" x14ac:dyDescent="0.25"/>
  <cols>
    <col min="1" max="1" width="84.85546875" customWidth="1"/>
    <col min="2" max="2" width="12.140625" customWidth="1"/>
    <col min="3" max="4" width="11.42578125" bestFit="1" customWidth="1"/>
    <col min="5" max="5" width="15.85546875" customWidth="1"/>
    <col min="6" max="6" width="11.140625" bestFit="1" customWidth="1"/>
  </cols>
  <sheetData>
    <row r="6" spans="1:6" x14ac:dyDescent="0.25">
      <c r="A6" s="6" t="s">
        <v>53</v>
      </c>
    </row>
    <row r="7" spans="1:6" hidden="1" outlineLevel="1" x14ac:dyDescent="0.25">
      <c r="A7" s="6"/>
    </row>
    <row r="8" spans="1:6" hidden="1" outlineLevel="1" x14ac:dyDescent="0.25">
      <c r="A8" s="5" t="s">
        <v>39</v>
      </c>
      <c r="C8" s="28" t="s">
        <v>41</v>
      </c>
      <c r="D8" s="22"/>
      <c r="E8" s="22"/>
      <c r="F8" s="22"/>
    </row>
    <row r="9" spans="1:6" hidden="1" outlineLevel="1" x14ac:dyDescent="0.25">
      <c r="A9" s="5" t="s">
        <v>40</v>
      </c>
      <c r="C9" s="28" t="s">
        <v>41</v>
      </c>
      <c r="D9" s="22"/>
      <c r="E9" s="22"/>
      <c r="F9" s="22"/>
    </row>
    <row r="10" spans="1:6" hidden="1" outlineLevel="1" x14ac:dyDescent="0.25">
      <c r="A10" s="9" t="s">
        <v>42</v>
      </c>
      <c r="C10" s="28">
        <v>2020</v>
      </c>
      <c r="D10" s="22"/>
      <c r="E10" s="22"/>
      <c r="F10" s="22"/>
    </row>
    <row r="11" spans="1:6" hidden="1" outlineLevel="1" x14ac:dyDescent="0.25">
      <c r="A11" s="9" t="s">
        <v>43</v>
      </c>
      <c r="C11" s="39">
        <v>2030</v>
      </c>
      <c r="D11" s="39">
        <v>2040</v>
      </c>
      <c r="E11" s="22"/>
      <c r="F11" s="22"/>
    </row>
    <row r="12" spans="1:6" hidden="1" outlineLevel="1" x14ac:dyDescent="0.25">
      <c r="A12" s="24" t="s">
        <v>44</v>
      </c>
      <c r="C12" s="29">
        <v>0.4</v>
      </c>
      <c r="D12" s="29">
        <v>0.65</v>
      </c>
      <c r="E12" s="22"/>
      <c r="F12" s="22"/>
    </row>
    <row r="13" spans="1:6" hidden="1" outlineLevel="1" x14ac:dyDescent="0.25">
      <c r="A13" s="24" t="s">
        <v>45</v>
      </c>
      <c r="C13" s="29">
        <v>0.5</v>
      </c>
      <c r="D13" s="29"/>
    </row>
    <row r="14" spans="1:6" hidden="1" outlineLevel="1" x14ac:dyDescent="0.25">
      <c r="A14" s="9"/>
      <c r="B14" s="6" t="s">
        <v>46</v>
      </c>
      <c r="C14" s="6">
        <v>2020</v>
      </c>
      <c r="D14" s="6">
        <v>2019</v>
      </c>
      <c r="E14" s="6">
        <v>2018</v>
      </c>
      <c r="F14" s="6">
        <v>2017</v>
      </c>
    </row>
    <row r="15" spans="1:6" hidden="1" outlineLevel="1" x14ac:dyDescent="0.25">
      <c r="A15" s="5" t="s">
        <v>47</v>
      </c>
      <c r="B15" t="s">
        <v>4</v>
      </c>
      <c r="C15" s="35">
        <v>23758474</v>
      </c>
      <c r="D15" s="35">
        <v>25182384</v>
      </c>
      <c r="E15" s="35">
        <v>22874729</v>
      </c>
      <c r="F15" s="35">
        <v>24892407</v>
      </c>
    </row>
    <row r="16" spans="1:6" hidden="1" outlineLevel="1" x14ac:dyDescent="0.25">
      <c r="A16" s="5" t="s">
        <v>48</v>
      </c>
      <c r="B16" t="s">
        <v>4</v>
      </c>
      <c r="C16" s="35">
        <v>6271058</v>
      </c>
      <c r="D16" s="35">
        <v>6227886</v>
      </c>
      <c r="E16" s="35">
        <v>5975001</v>
      </c>
      <c r="F16" s="35">
        <v>5419531</v>
      </c>
    </row>
    <row r="17" spans="1:6" hidden="1" outlineLevel="1" x14ac:dyDescent="0.25">
      <c r="A17" s="5" t="s">
        <v>49</v>
      </c>
      <c r="B17" t="s">
        <v>4</v>
      </c>
      <c r="C17" s="35">
        <v>1128810</v>
      </c>
      <c r="D17" s="35">
        <v>1418772</v>
      </c>
      <c r="E17" s="35">
        <v>1438761</v>
      </c>
      <c r="F17" s="35">
        <v>1356064</v>
      </c>
    </row>
    <row r="18" spans="1:6" hidden="1" outlineLevel="1" x14ac:dyDescent="0.25">
      <c r="A18" s="5" t="s">
        <v>50</v>
      </c>
      <c r="B18" t="s">
        <v>133</v>
      </c>
      <c r="C18" s="36">
        <v>1817.190648</v>
      </c>
      <c r="D18" s="36">
        <v>1943.654673</v>
      </c>
      <c r="E18" s="36">
        <v>2265.8033599999999</v>
      </c>
      <c r="F18" s="36">
        <v>2157.3234779999998</v>
      </c>
    </row>
    <row r="19" spans="1:6" hidden="1" outlineLevel="1" x14ac:dyDescent="0.25">
      <c r="A19" s="9" t="s">
        <v>136</v>
      </c>
      <c r="B19" t="s">
        <v>134</v>
      </c>
      <c r="C19" s="36">
        <f>SUM(C15:C17)/C18</f>
        <v>17146.435369504499</v>
      </c>
      <c r="D19" s="36">
        <f>SUM(D15:D17)/D18</f>
        <v>16890.367644026446</v>
      </c>
      <c r="E19" s="36">
        <f>SUM(E15:E17)/E18</f>
        <v>13367.660907696774</v>
      </c>
      <c r="F19" s="36">
        <f>SUM(F15:F17)/F18</f>
        <v>14679.301608193968</v>
      </c>
    </row>
    <row r="20" spans="1:6" hidden="1" outlineLevel="1" x14ac:dyDescent="0.25">
      <c r="A20" s="5" t="s">
        <v>51</v>
      </c>
      <c r="B20" t="s">
        <v>4</v>
      </c>
      <c r="C20" s="36">
        <v>1305299</v>
      </c>
      <c r="D20" s="35">
        <v>1343699</v>
      </c>
      <c r="E20" s="35">
        <v>1111625</v>
      </c>
      <c r="F20" s="35">
        <v>442410</v>
      </c>
    </row>
    <row r="21" spans="1:6" hidden="1" outlineLevel="1" x14ac:dyDescent="0.25">
      <c r="A21" s="5" t="s">
        <v>52</v>
      </c>
      <c r="C21" s="37">
        <f>C20/SUM(C15:C17)</f>
        <v>4.1892440875063247E-2</v>
      </c>
      <c r="D21" s="37">
        <f>D20/SUM(D15:D17)</f>
        <v>4.0930192236495966E-2</v>
      </c>
      <c r="E21" s="37">
        <f>E20/SUM(E15:E17)</f>
        <v>3.6701234142037645E-2</v>
      </c>
      <c r="F21" s="37">
        <f>F20/SUM(F15:F17)</f>
        <v>1.3970253001752368E-2</v>
      </c>
    </row>
    <row r="22" spans="1:6" collapsed="1" x14ac:dyDescent="0.25">
      <c r="A22" s="5"/>
    </row>
    <row r="23" spans="1:6" x14ac:dyDescent="0.25">
      <c r="A23" s="8" t="s">
        <v>131</v>
      </c>
    </row>
    <row r="24" spans="1:6" hidden="1" outlineLevel="1" x14ac:dyDescent="0.25">
      <c r="A24" s="8"/>
      <c r="B24" s="6" t="s">
        <v>46</v>
      </c>
      <c r="C24" s="6">
        <v>2020</v>
      </c>
      <c r="D24" s="6">
        <v>2019</v>
      </c>
      <c r="E24" s="6">
        <v>2018</v>
      </c>
      <c r="F24" s="6">
        <v>2017</v>
      </c>
    </row>
    <row r="25" spans="1:6" hidden="1" outlineLevel="1" x14ac:dyDescent="0.25">
      <c r="A25" s="12" t="s">
        <v>55</v>
      </c>
      <c r="B25" t="s">
        <v>54</v>
      </c>
      <c r="C25" s="35">
        <v>93839124</v>
      </c>
      <c r="D25" s="35">
        <v>90282696</v>
      </c>
      <c r="E25" s="35">
        <v>103721503</v>
      </c>
      <c r="F25" s="35">
        <v>120658418</v>
      </c>
    </row>
    <row r="26" spans="1:6" hidden="1" outlineLevel="1" x14ac:dyDescent="0.25">
      <c r="A26" s="25" t="s">
        <v>56</v>
      </c>
      <c r="B26" t="s">
        <v>54</v>
      </c>
      <c r="C26" s="35">
        <v>87398237</v>
      </c>
      <c r="D26" s="35">
        <v>84506662</v>
      </c>
      <c r="E26" s="35">
        <v>98312397</v>
      </c>
      <c r="F26" s="35">
        <v>116675659</v>
      </c>
    </row>
    <row r="27" spans="1:6" hidden="1" outlineLevel="1" x14ac:dyDescent="0.25">
      <c r="A27" s="25" t="s">
        <v>57</v>
      </c>
      <c r="B27" t="s">
        <v>54</v>
      </c>
      <c r="C27" s="35">
        <v>2082022</v>
      </c>
      <c r="D27" s="35">
        <v>1853657</v>
      </c>
      <c r="E27" s="35">
        <v>1765768</v>
      </c>
      <c r="F27" s="35">
        <v>1380662</v>
      </c>
    </row>
    <row r="28" spans="1:6" hidden="1" outlineLevel="1" x14ac:dyDescent="0.25">
      <c r="A28" s="25" t="s">
        <v>58</v>
      </c>
      <c r="B28" t="s">
        <v>54</v>
      </c>
      <c r="C28" s="35">
        <v>2773724</v>
      </c>
      <c r="D28" s="35">
        <v>2452256</v>
      </c>
      <c r="E28" s="35">
        <v>1736748</v>
      </c>
      <c r="F28" s="35">
        <v>565302</v>
      </c>
    </row>
    <row r="29" spans="1:6" hidden="1" outlineLevel="1" x14ac:dyDescent="0.25">
      <c r="A29" s="25" t="s">
        <v>5</v>
      </c>
      <c r="B29" t="s">
        <v>54</v>
      </c>
      <c r="C29" s="35">
        <v>1492865</v>
      </c>
      <c r="D29" s="35">
        <v>1366213</v>
      </c>
      <c r="E29" s="35">
        <v>1352906</v>
      </c>
      <c r="F29" s="35">
        <v>1197527</v>
      </c>
    </row>
    <row r="30" spans="1:6" hidden="1" outlineLevel="1" x14ac:dyDescent="0.25">
      <c r="A30" s="25" t="s">
        <v>59</v>
      </c>
      <c r="B30" t="s">
        <v>54</v>
      </c>
      <c r="C30" s="35">
        <f>C25-SUM(C26:C29)</f>
        <v>92276</v>
      </c>
      <c r="D30" s="35">
        <f>D25-SUM(D26:D29)</f>
        <v>103908</v>
      </c>
      <c r="E30" s="35">
        <f>E25-SUM(E26:E29)</f>
        <v>553684</v>
      </c>
      <c r="F30" s="35">
        <f>F25-SUM(F26:F29)</f>
        <v>839268</v>
      </c>
    </row>
    <row r="31" spans="1:6" s="11" customFormat="1" hidden="1" outlineLevel="1" x14ac:dyDescent="0.25">
      <c r="A31" s="12" t="s">
        <v>50</v>
      </c>
      <c r="B31" t="s">
        <v>133</v>
      </c>
      <c r="C31" s="36">
        <v>1817.190648</v>
      </c>
      <c r="D31" s="36">
        <v>1943.654673</v>
      </c>
      <c r="E31" s="36">
        <v>2265.8033599999999</v>
      </c>
      <c r="F31" s="36">
        <v>2157.3234779999998</v>
      </c>
    </row>
    <row r="32" spans="1:6" s="11" customFormat="1" hidden="1" outlineLevel="1" x14ac:dyDescent="0.25">
      <c r="A32" s="13" t="s">
        <v>132</v>
      </c>
      <c r="B32" s="11" t="s">
        <v>135</v>
      </c>
      <c r="C32" s="54">
        <f>(C25-C26)/C31</f>
        <v>3544.4200679157357</v>
      </c>
      <c r="D32" s="54">
        <f>(D25-D26)/D31</f>
        <v>2971.7387971417697</v>
      </c>
      <c r="E32" s="54">
        <f t="shared" ref="E32:F32" si="0">(E25-E26)/E31</f>
        <v>2387.2795386798261</v>
      </c>
      <c r="F32" s="54">
        <f t="shared" si="0"/>
        <v>1846.1575376226449</v>
      </c>
    </row>
    <row r="33" spans="1:6" hidden="1" outlineLevel="1" x14ac:dyDescent="0.25">
      <c r="A33" s="7" t="s">
        <v>60</v>
      </c>
      <c r="B33" t="s">
        <v>54</v>
      </c>
      <c r="C33" s="35">
        <f>C26</f>
        <v>87398237</v>
      </c>
      <c r="D33" s="35">
        <f>D26</f>
        <v>84506662</v>
      </c>
      <c r="E33" s="35">
        <f t="shared" ref="E33:F33" si="1">E26</f>
        <v>98312397</v>
      </c>
      <c r="F33" s="35">
        <f t="shared" si="1"/>
        <v>116675659</v>
      </c>
    </row>
    <row r="34" spans="1:6" hidden="1" outlineLevel="1" x14ac:dyDescent="0.25">
      <c r="A34" s="5" t="s">
        <v>61</v>
      </c>
      <c r="B34" t="s">
        <v>54</v>
      </c>
      <c r="C34" s="37">
        <f>C33/C25</f>
        <v>0.93136245602633716</v>
      </c>
      <c r="D34" s="37">
        <f>D33/D25</f>
        <v>0.93602280109136304</v>
      </c>
      <c r="E34" s="37">
        <f t="shared" ref="E34:F34" si="2">E33/E25</f>
        <v>0.94784971444156574</v>
      </c>
      <c r="F34" s="37">
        <f t="shared" si="2"/>
        <v>0.96699145350969218</v>
      </c>
    </row>
    <row r="35" spans="1:6" collapsed="1" x14ac:dyDescent="0.25">
      <c r="A35" s="7"/>
      <c r="C35" s="22"/>
      <c r="D35" s="22"/>
      <c r="E35" s="22"/>
      <c r="F35" s="22"/>
    </row>
    <row r="36" spans="1:6" x14ac:dyDescent="0.25">
      <c r="A36" s="6" t="s">
        <v>62</v>
      </c>
    </row>
    <row r="37" spans="1:6" hidden="1" outlineLevel="1" x14ac:dyDescent="0.25">
      <c r="A37" s="7" t="s">
        <v>63</v>
      </c>
      <c r="C37" s="47" t="s">
        <v>41</v>
      </c>
      <c r="D37" s="22"/>
      <c r="E37" s="22"/>
      <c r="F37" s="22"/>
    </row>
    <row r="38" spans="1:6" hidden="1" outlineLevel="1" x14ac:dyDescent="0.25">
      <c r="A38" s="7"/>
      <c r="B38" s="6" t="s">
        <v>46</v>
      </c>
      <c r="C38" s="6">
        <v>2020</v>
      </c>
      <c r="D38" s="6">
        <v>2019</v>
      </c>
      <c r="E38" s="6">
        <v>2018</v>
      </c>
      <c r="F38" s="6">
        <v>2017</v>
      </c>
    </row>
    <row r="39" spans="1:6" hidden="1" outlineLevel="1" x14ac:dyDescent="0.25">
      <c r="A39" s="7" t="s">
        <v>144</v>
      </c>
      <c r="B39" t="s">
        <v>76</v>
      </c>
      <c r="C39" s="38">
        <v>271008</v>
      </c>
      <c r="D39" s="38">
        <v>244793</v>
      </c>
      <c r="E39" s="38">
        <v>235268</v>
      </c>
      <c r="F39" s="38">
        <v>179538</v>
      </c>
    </row>
    <row r="40" spans="1:6" hidden="1" outlineLevel="1" x14ac:dyDescent="0.25">
      <c r="A40" s="7" t="s">
        <v>145</v>
      </c>
      <c r="B40" t="s">
        <v>76</v>
      </c>
      <c r="C40" s="38">
        <v>476552</v>
      </c>
      <c r="D40" s="38">
        <v>404499</v>
      </c>
      <c r="E40" s="38">
        <v>385320</v>
      </c>
      <c r="F40" s="38">
        <v>301284</v>
      </c>
    </row>
    <row r="41" spans="1:6" hidden="1" outlineLevel="1" x14ac:dyDescent="0.25">
      <c r="A41" s="7" t="s">
        <v>146</v>
      </c>
      <c r="B41" t="s">
        <v>76</v>
      </c>
      <c r="C41" s="38">
        <v>514814</v>
      </c>
      <c r="D41" s="38">
        <v>428457</v>
      </c>
      <c r="E41" s="38">
        <v>402751</v>
      </c>
      <c r="F41" s="38">
        <v>412548</v>
      </c>
    </row>
    <row r="42" spans="1:6" hidden="1" outlineLevel="1" x14ac:dyDescent="0.25">
      <c r="A42" s="7" t="s">
        <v>147</v>
      </c>
      <c r="B42" t="s">
        <v>76</v>
      </c>
      <c r="C42" s="38">
        <f>SUM(C39:C41)</f>
        <v>1262374</v>
      </c>
      <c r="D42" s="38">
        <f t="shared" ref="D42:F42" si="3">SUM(D39:D41)</f>
        <v>1077749</v>
      </c>
      <c r="E42" s="38">
        <f t="shared" si="3"/>
        <v>1023339</v>
      </c>
      <c r="F42" s="38">
        <f t="shared" si="3"/>
        <v>893370</v>
      </c>
    </row>
    <row r="43" spans="1:6" hidden="1" outlineLevel="1" x14ac:dyDescent="0.25">
      <c r="A43" t="s">
        <v>62</v>
      </c>
      <c r="C43" s="22"/>
      <c r="D43" s="22"/>
      <c r="E43" s="22"/>
      <c r="F43" s="22"/>
    </row>
    <row r="44" spans="1:6" hidden="1" outlineLevel="1" x14ac:dyDescent="0.25">
      <c r="A44" s="5" t="s">
        <v>64</v>
      </c>
      <c r="C44" s="28">
        <v>2020</v>
      </c>
      <c r="D44" s="22"/>
      <c r="E44" s="22"/>
      <c r="F44" s="22"/>
    </row>
    <row r="45" spans="1:6" hidden="1" outlineLevel="1" x14ac:dyDescent="0.25">
      <c r="A45" s="5" t="s">
        <v>65</v>
      </c>
      <c r="C45" s="39">
        <v>2030</v>
      </c>
      <c r="D45" s="39">
        <v>2040</v>
      </c>
      <c r="E45" s="22"/>
      <c r="F45" s="22"/>
    </row>
    <row r="46" spans="1:6" hidden="1" outlineLevel="1" x14ac:dyDescent="0.25">
      <c r="A46" s="5" t="s">
        <v>66</v>
      </c>
      <c r="C46" s="29">
        <v>1</v>
      </c>
      <c r="D46" s="28"/>
      <c r="E46" s="22"/>
      <c r="F46" s="22"/>
    </row>
    <row r="47" spans="1:6" hidden="1" outlineLevel="1" x14ac:dyDescent="0.25">
      <c r="A47" s="5" t="s">
        <v>67</v>
      </c>
      <c r="C47" s="28"/>
      <c r="D47" s="29">
        <v>1</v>
      </c>
      <c r="E47" s="22"/>
      <c r="F47" s="22"/>
    </row>
    <row r="48" spans="1:6" collapsed="1" x14ac:dyDescent="0.25">
      <c r="A48" s="5"/>
      <c r="C48" s="22"/>
      <c r="D48" s="23"/>
      <c r="E48" s="22"/>
      <c r="F48" s="22"/>
    </row>
    <row r="49" spans="1:7" x14ac:dyDescent="0.25">
      <c r="A49" s="6" t="s">
        <v>68</v>
      </c>
    </row>
    <row r="50" spans="1:7" hidden="1" outlineLevel="1" x14ac:dyDescent="0.25">
      <c r="A50" s="13" t="s">
        <v>69</v>
      </c>
      <c r="C50" s="47" t="s">
        <v>41</v>
      </c>
      <c r="D50" s="22"/>
      <c r="E50" s="22"/>
      <c r="F50" s="22"/>
      <c r="G50" s="22"/>
    </row>
    <row r="51" spans="1:7" hidden="1" outlineLevel="1" x14ac:dyDescent="0.25">
      <c r="A51" s="13"/>
      <c r="B51" s="6" t="s">
        <v>46</v>
      </c>
      <c r="C51" s="6">
        <v>2020</v>
      </c>
      <c r="D51" s="6">
        <v>2019</v>
      </c>
      <c r="E51" s="6">
        <v>2018</v>
      </c>
      <c r="F51" s="6">
        <v>2017</v>
      </c>
    </row>
    <row r="52" spans="1:7" hidden="1" outlineLevel="1" x14ac:dyDescent="0.25">
      <c r="A52" s="13" t="s">
        <v>70</v>
      </c>
      <c r="B52" t="s">
        <v>75</v>
      </c>
      <c r="C52" s="55">
        <v>8249</v>
      </c>
      <c r="D52" s="55">
        <v>8885</v>
      </c>
      <c r="E52" s="55">
        <v>7744</v>
      </c>
      <c r="F52" s="55">
        <v>6979</v>
      </c>
    </row>
    <row r="53" spans="1:7" hidden="1" outlineLevel="1" x14ac:dyDescent="0.25">
      <c r="A53" s="25" t="s">
        <v>71</v>
      </c>
      <c r="B53" t="s">
        <v>75</v>
      </c>
      <c r="C53" s="55">
        <v>2468</v>
      </c>
      <c r="D53" s="55">
        <v>2299</v>
      </c>
      <c r="E53" s="55">
        <v>885</v>
      </c>
      <c r="F53" s="55">
        <v>2167</v>
      </c>
    </row>
    <row r="54" spans="1:7" hidden="1" outlineLevel="1" x14ac:dyDescent="0.25">
      <c r="A54" s="25" t="s">
        <v>72</v>
      </c>
      <c r="B54" t="s">
        <v>75</v>
      </c>
      <c r="C54" s="55">
        <v>970</v>
      </c>
      <c r="D54" s="55">
        <v>837</v>
      </c>
      <c r="E54" s="55">
        <v>532</v>
      </c>
      <c r="F54" s="55">
        <v>1038</v>
      </c>
    </row>
    <row r="55" spans="1:7" hidden="1" outlineLevel="1" x14ac:dyDescent="0.25">
      <c r="A55" s="25" t="s">
        <v>73</v>
      </c>
      <c r="B55" t="s">
        <v>75</v>
      </c>
      <c r="C55" s="55">
        <v>4810</v>
      </c>
      <c r="D55" s="55">
        <v>4688</v>
      </c>
      <c r="E55" s="55">
        <v>4603</v>
      </c>
      <c r="F55" s="55">
        <v>3774</v>
      </c>
    </row>
    <row r="56" spans="1:7" hidden="1" outlineLevel="1" x14ac:dyDescent="0.25">
      <c r="A56" s="13" t="s">
        <v>74</v>
      </c>
      <c r="C56" s="29">
        <v>0.21</v>
      </c>
      <c r="D56" s="29">
        <v>0.19</v>
      </c>
      <c r="E56" s="29">
        <v>0.16</v>
      </c>
      <c r="F56" s="29">
        <v>0.12</v>
      </c>
    </row>
    <row r="57" spans="1:7" collapsed="1" x14ac:dyDescent="0.25">
      <c r="A57" s="26"/>
      <c r="B57" s="22"/>
      <c r="C57" s="22"/>
      <c r="D57" s="23"/>
      <c r="E57" s="22"/>
      <c r="F57" s="22"/>
    </row>
    <row r="58" spans="1:7" x14ac:dyDescent="0.25">
      <c r="A58" s="6" t="s">
        <v>77</v>
      </c>
      <c r="B58" s="57" t="s">
        <v>153</v>
      </c>
    </row>
    <row r="59" spans="1:7" hidden="1" outlineLevel="1" x14ac:dyDescent="0.25">
      <c r="A59" t="s">
        <v>78</v>
      </c>
      <c r="C59" s="40" t="s">
        <v>41</v>
      </c>
      <c r="D59" s="22"/>
      <c r="E59" s="22"/>
      <c r="F59" s="22"/>
    </row>
    <row r="60" spans="1:7" hidden="1" outlineLevel="1" x14ac:dyDescent="0.25">
      <c r="A60" s="5" t="s">
        <v>64</v>
      </c>
      <c r="C60" s="41">
        <v>2020</v>
      </c>
      <c r="D60" s="22"/>
      <c r="E60" s="22"/>
      <c r="F60" s="22"/>
    </row>
    <row r="61" spans="1:7" hidden="1" outlineLevel="1" x14ac:dyDescent="0.25">
      <c r="A61" s="5" t="s">
        <v>65</v>
      </c>
      <c r="C61" s="41">
        <v>2030</v>
      </c>
      <c r="D61" s="22"/>
      <c r="E61" s="22"/>
      <c r="F61" s="22"/>
    </row>
    <row r="62" spans="1:7" hidden="1" outlineLevel="1" x14ac:dyDescent="0.25">
      <c r="A62" s="5" t="s">
        <v>79</v>
      </c>
      <c r="C62" s="40">
        <v>0.5</v>
      </c>
      <c r="D62" s="22"/>
      <c r="E62" s="22"/>
      <c r="F62" s="22"/>
    </row>
    <row r="63" spans="1:7" hidden="1" outlineLevel="1" x14ac:dyDescent="0.25">
      <c r="A63" s="5" t="s">
        <v>80</v>
      </c>
      <c r="B63" s="6" t="s">
        <v>46</v>
      </c>
      <c r="C63" s="6" t="s">
        <v>10</v>
      </c>
      <c r="D63" s="6" t="s">
        <v>11</v>
      </c>
      <c r="E63" s="6" t="s">
        <v>12</v>
      </c>
      <c r="F63" s="6"/>
    </row>
    <row r="64" spans="1:7" hidden="1" outlineLevel="1" x14ac:dyDescent="0.25">
      <c r="A64" s="5" t="s">
        <v>81</v>
      </c>
      <c r="B64" t="s">
        <v>6</v>
      </c>
      <c r="C64" s="42"/>
      <c r="D64" s="42">
        <v>1600</v>
      </c>
      <c r="E64" s="42">
        <v>1500</v>
      </c>
    </row>
    <row r="65" spans="1:5" hidden="1" outlineLevel="1" x14ac:dyDescent="0.25">
      <c r="A65" s="5" t="s">
        <v>82</v>
      </c>
      <c r="B65" t="s">
        <v>6</v>
      </c>
      <c r="C65" s="42"/>
      <c r="D65" s="42">
        <v>1471.65</v>
      </c>
      <c r="E65" s="42">
        <v>1091.48</v>
      </c>
    </row>
    <row r="66" spans="1:5" hidden="1" outlineLevel="1" x14ac:dyDescent="0.25">
      <c r="A66" s="5" t="s">
        <v>82</v>
      </c>
      <c r="B66" t="s">
        <v>7</v>
      </c>
      <c r="C66" s="42"/>
      <c r="D66" s="42">
        <v>45.8</v>
      </c>
      <c r="E66" s="42">
        <v>33.9</v>
      </c>
    </row>
    <row r="67" spans="1:5" collapsed="1" x14ac:dyDescent="0.25"/>
  </sheetData>
  <hyperlinks>
    <hyperlink ref="B58" r:id="rId1" xr:uid="{0DB90A9F-A16D-4892-A7C2-CB7A0B925CE2}"/>
  </hyperlinks>
  <pageMargins left="0.7" right="0.7" top="0.75" bottom="0.75" header="0.3" footer="0.3"/>
  <pageSetup orientation="portrait" r:id="rId2"/>
  <ignoredErrors>
    <ignoredError sqref="C21:F21 C42:F42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0522-46CC-4212-B2E1-7F3EB21B5C1B}">
  <dimension ref="A6:F41"/>
  <sheetViews>
    <sheetView showGridLines="0" showRowColHeaders="0" workbookViewId="0">
      <selection activeCell="C1" sqref="C1"/>
    </sheetView>
  </sheetViews>
  <sheetFormatPr baseColWidth="10" defaultColWidth="9.140625" defaultRowHeight="15" outlineLevelRow="1" x14ac:dyDescent="0.25"/>
  <cols>
    <col min="1" max="1" width="44.140625" customWidth="1"/>
    <col min="5" max="6" width="9.5703125" bestFit="1" customWidth="1"/>
  </cols>
  <sheetData>
    <row r="6" spans="1:6" x14ac:dyDescent="0.25">
      <c r="A6" s="6" t="s">
        <v>83</v>
      </c>
    </row>
    <row r="7" spans="1:6" hidden="1" outlineLevel="1" x14ac:dyDescent="0.25">
      <c r="A7" s="6"/>
      <c r="C7" s="6">
        <v>2020</v>
      </c>
      <c r="D7" s="6">
        <v>2019</v>
      </c>
      <c r="E7" s="6">
        <v>2018</v>
      </c>
      <c r="F7" s="6">
        <v>2017</v>
      </c>
    </row>
    <row r="8" spans="1:6" hidden="1" outlineLevel="1" x14ac:dyDescent="0.25">
      <c r="A8" s="7" t="s">
        <v>85</v>
      </c>
      <c r="C8" s="43">
        <f>C10+C12+C14</f>
        <v>5392</v>
      </c>
      <c r="D8" s="43">
        <v>5741</v>
      </c>
      <c r="E8" s="43">
        <v>5214</v>
      </c>
      <c r="F8" s="43">
        <v>4921</v>
      </c>
    </row>
    <row r="9" spans="1:6" hidden="1" outlineLevel="1" x14ac:dyDescent="0.25">
      <c r="A9" s="5" t="s">
        <v>84</v>
      </c>
      <c r="C9" s="51">
        <v>0.17100000000000001</v>
      </c>
      <c r="D9" s="45">
        <v>0.16400000000000001</v>
      </c>
      <c r="E9" s="45">
        <v>0.158</v>
      </c>
      <c r="F9" s="45">
        <v>0.14799999999999999</v>
      </c>
    </row>
    <row r="10" spans="1:6" hidden="1" outlineLevel="1" x14ac:dyDescent="0.25">
      <c r="A10" s="7" t="s">
        <v>148</v>
      </c>
      <c r="C10" s="43">
        <v>126</v>
      </c>
      <c r="D10" s="43">
        <v>135</v>
      </c>
      <c r="E10" s="43">
        <v>136</v>
      </c>
      <c r="F10" s="43">
        <v>135</v>
      </c>
    </row>
    <row r="11" spans="1:6" hidden="1" outlineLevel="1" x14ac:dyDescent="0.25">
      <c r="A11" s="5" t="s">
        <v>84</v>
      </c>
      <c r="C11" s="51">
        <v>0.151</v>
      </c>
      <c r="D11" s="45">
        <v>0.14799999999999999</v>
      </c>
      <c r="E11" s="45">
        <v>0.154</v>
      </c>
      <c r="F11" s="45">
        <v>0.15555555555555556</v>
      </c>
    </row>
    <row r="12" spans="1:6" hidden="1" outlineLevel="1" x14ac:dyDescent="0.25">
      <c r="A12" s="7" t="s">
        <v>149</v>
      </c>
      <c r="C12" s="43">
        <v>1682</v>
      </c>
      <c r="D12" s="43">
        <v>1917</v>
      </c>
      <c r="E12" s="43">
        <v>1651</v>
      </c>
      <c r="F12" s="43">
        <v>1512</v>
      </c>
    </row>
    <row r="13" spans="1:6" hidden="1" outlineLevel="1" x14ac:dyDescent="0.25">
      <c r="A13" s="5" t="s">
        <v>84</v>
      </c>
      <c r="C13" s="45">
        <v>0.30199999999999999</v>
      </c>
      <c r="D13" s="45">
        <v>0.28100000000000003</v>
      </c>
      <c r="E13" s="45">
        <v>0.28399999999999997</v>
      </c>
      <c r="F13" s="45">
        <v>0.27314814814814814</v>
      </c>
    </row>
    <row r="14" spans="1:6" hidden="1" outlineLevel="1" x14ac:dyDescent="0.25">
      <c r="A14" s="7" t="s">
        <v>150</v>
      </c>
      <c r="C14" s="43">
        <v>3584</v>
      </c>
      <c r="D14" s="43">
        <v>3689</v>
      </c>
      <c r="E14" s="43">
        <v>3427</v>
      </c>
      <c r="F14" s="43">
        <v>3274</v>
      </c>
    </row>
    <row r="15" spans="1:6" hidden="1" outlineLevel="1" x14ac:dyDescent="0.25">
      <c r="A15" s="5" t="s">
        <v>84</v>
      </c>
      <c r="C15" s="51">
        <v>0.11</v>
      </c>
      <c r="D15" s="45">
        <v>0.104</v>
      </c>
      <c r="E15" s="45">
        <v>9.7000000000000003E-2</v>
      </c>
      <c r="F15" s="45">
        <v>8.9492974954184484E-2</v>
      </c>
    </row>
    <row r="16" spans="1:6" hidden="1" outlineLevel="1" x14ac:dyDescent="0.25">
      <c r="A16" t="s">
        <v>86</v>
      </c>
      <c r="C16" s="46">
        <v>0.67</v>
      </c>
      <c r="D16" s="46">
        <v>0.66900000000000004</v>
      </c>
      <c r="E16" s="46">
        <v>0.65</v>
      </c>
      <c r="F16" s="46">
        <v>0.64</v>
      </c>
    </row>
    <row r="17" spans="1:6" hidden="1" outlineLevel="1" x14ac:dyDescent="0.25">
      <c r="A17" t="s">
        <v>87</v>
      </c>
      <c r="C17" s="44" t="s">
        <v>8</v>
      </c>
      <c r="D17" s="44" t="s">
        <v>8</v>
      </c>
      <c r="E17" s="44" t="s">
        <v>8</v>
      </c>
      <c r="F17" s="44" t="s">
        <v>8</v>
      </c>
    </row>
    <row r="18" spans="1:6" hidden="1" outlineLevel="1" x14ac:dyDescent="0.25">
      <c r="A18" t="s">
        <v>88</v>
      </c>
      <c r="C18" s="45">
        <v>0.1217</v>
      </c>
      <c r="D18" s="45">
        <v>0.13700000000000001</v>
      </c>
      <c r="E18" s="45">
        <v>0.11600000000000001</v>
      </c>
      <c r="F18" s="45">
        <v>0.104</v>
      </c>
    </row>
    <row r="19" spans="1:6" hidden="1" outlineLevel="1" x14ac:dyDescent="0.25">
      <c r="A19" t="s">
        <v>89</v>
      </c>
      <c r="C19" s="44" t="s">
        <v>93</v>
      </c>
      <c r="D19" s="44" t="s">
        <v>93</v>
      </c>
      <c r="E19" s="44" t="s">
        <v>93</v>
      </c>
      <c r="F19" s="44"/>
    </row>
    <row r="20" spans="1:6" hidden="1" outlineLevel="1" x14ac:dyDescent="0.25">
      <c r="A20" t="s">
        <v>90</v>
      </c>
      <c r="C20" s="44" t="s">
        <v>93</v>
      </c>
      <c r="D20" s="44" t="s">
        <v>93</v>
      </c>
      <c r="E20" s="44" t="s">
        <v>93</v>
      </c>
      <c r="F20" s="44" t="s">
        <v>93</v>
      </c>
    </row>
    <row r="21" spans="1:6" hidden="1" outlineLevel="1" x14ac:dyDescent="0.25">
      <c r="A21" t="s">
        <v>151</v>
      </c>
      <c r="C21" s="56" t="s">
        <v>152</v>
      </c>
      <c r="D21" s="56"/>
      <c r="E21" s="56"/>
      <c r="F21" s="56"/>
    </row>
    <row r="22" spans="1:6" collapsed="1" x14ac:dyDescent="0.25"/>
    <row r="23" spans="1:6" x14ac:dyDescent="0.25">
      <c r="A23" s="6" t="s">
        <v>91</v>
      </c>
    </row>
    <row r="24" spans="1:6" hidden="1" outlineLevel="1" x14ac:dyDescent="0.25">
      <c r="A24" s="6"/>
      <c r="C24" s="6">
        <v>2020</v>
      </c>
      <c r="D24" s="6">
        <v>2019</v>
      </c>
      <c r="E24" s="6">
        <v>2018</v>
      </c>
      <c r="F24" s="6">
        <v>2017</v>
      </c>
    </row>
    <row r="25" spans="1:6" ht="30" hidden="1" outlineLevel="1" x14ac:dyDescent="0.25">
      <c r="A25" s="48" t="s">
        <v>126</v>
      </c>
      <c r="C25" s="28">
        <v>0.78</v>
      </c>
      <c r="D25" s="30">
        <v>1.2</v>
      </c>
      <c r="E25" s="28">
        <v>0.69</v>
      </c>
      <c r="F25" s="28">
        <v>1.51</v>
      </c>
    </row>
    <row r="26" spans="1:6" collapsed="1" x14ac:dyDescent="0.25">
      <c r="C26" s="22"/>
      <c r="D26" s="22"/>
      <c r="E26" s="27"/>
      <c r="F26" s="27"/>
    </row>
    <row r="27" spans="1:6" x14ac:dyDescent="0.25">
      <c r="A27" s="6" t="s">
        <v>92</v>
      </c>
      <c r="D27" s="22"/>
      <c r="E27" s="22"/>
      <c r="F27" s="22"/>
    </row>
    <row r="28" spans="1:6" hidden="1" outlineLevel="1" x14ac:dyDescent="0.25">
      <c r="A28" s="11" t="s">
        <v>94</v>
      </c>
      <c r="C28" s="44" t="s">
        <v>93</v>
      </c>
      <c r="D28" s="22"/>
      <c r="E28" s="22"/>
      <c r="F28" s="22"/>
    </row>
    <row r="29" spans="1:6" collapsed="1" x14ac:dyDescent="0.25"/>
    <row r="30" spans="1:6" x14ac:dyDescent="0.25">
      <c r="A30" s="49" t="s">
        <v>95</v>
      </c>
    </row>
    <row r="31" spans="1:6" hidden="1" outlineLevel="1" x14ac:dyDescent="0.25"/>
    <row r="32" spans="1:6" hidden="1" outlineLevel="1" x14ac:dyDescent="0.25">
      <c r="A32" s="5" t="s">
        <v>96</v>
      </c>
      <c r="C32" t="s">
        <v>127</v>
      </c>
    </row>
    <row r="33" spans="1:3" hidden="1" outlineLevel="1" x14ac:dyDescent="0.25">
      <c r="A33" s="5" t="s">
        <v>97</v>
      </c>
      <c r="C33" t="s">
        <v>102</v>
      </c>
    </row>
    <row r="34" spans="1:3" hidden="1" outlineLevel="1" x14ac:dyDescent="0.25">
      <c r="A34" t="s">
        <v>98</v>
      </c>
      <c r="C34" t="s">
        <v>103</v>
      </c>
    </row>
    <row r="35" spans="1:3" hidden="1" outlineLevel="1" x14ac:dyDescent="0.25">
      <c r="A35" t="s">
        <v>99</v>
      </c>
    </row>
    <row r="36" spans="1:3" hidden="1" outlineLevel="1" x14ac:dyDescent="0.25">
      <c r="A36" s="5" t="s">
        <v>100</v>
      </c>
    </row>
    <row r="37" spans="1:3" hidden="1" outlineLevel="1" x14ac:dyDescent="0.25">
      <c r="A37" s="5" t="s">
        <v>129</v>
      </c>
    </row>
    <row r="38" spans="1:3" hidden="1" outlineLevel="1" x14ac:dyDescent="0.25">
      <c r="A38" s="5" t="s">
        <v>130</v>
      </c>
    </row>
    <row r="39" spans="1:3" hidden="1" outlineLevel="1" x14ac:dyDescent="0.25">
      <c r="A39" s="50" t="s">
        <v>128</v>
      </c>
    </row>
    <row r="40" spans="1:3" hidden="1" outlineLevel="1" x14ac:dyDescent="0.25">
      <c r="A40" s="5" t="s">
        <v>101</v>
      </c>
    </row>
    <row r="41" spans="1:3" collapsed="1" x14ac:dyDescent="0.25"/>
  </sheetData>
  <mergeCells count="1">
    <mergeCell ref="C21:F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B89C-04BD-41E9-8126-4A44B15F3BFD}">
  <dimension ref="A6:G37"/>
  <sheetViews>
    <sheetView showGridLines="0" showRowColHeaders="0" workbookViewId="0">
      <selection activeCell="C1" sqref="C1"/>
    </sheetView>
  </sheetViews>
  <sheetFormatPr baseColWidth="10" defaultColWidth="9.140625" defaultRowHeight="15" outlineLevelRow="1" x14ac:dyDescent="0.25"/>
  <cols>
    <col min="1" max="1" width="54" customWidth="1"/>
    <col min="4" max="4" width="10.140625" bestFit="1" customWidth="1"/>
  </cols>
  <sheetData>
    <row r="6" spans="1:7" x14ac:dyDescent="0.25">
      <c r="A6" s="6" t="s">
        <v>104</v>
      </c>
    </row>
    <row r="7" spans="1:7" hidden="1" outlineLevel="1" x14ac:dyDescent="0.25">
      <c r="A7" s="6"/>
      <c r="C7" s="6">
        <v>2021</v>
      </c>
      <c r="D7" s="6">
        <v>2020</v>
      </c>
      <c r="E7" s="6">
        <v>2019</v>
      </c>
      <c r="F7" s="6">
        <v>2018</v>
      </c>
      <c r="G7" s="6">
        <v>2017</v>
      </c>
    </row>
    <row r="8" spans="1:7" hidden="1" outlineLevel="1" x14ac:dyDescent="0.25">
      <c r="A8" s="11" t="s">
        <v>105</v>
      </c>
      <c r="C8" s="28">
        <v>8</v>
      </c>
      <c r="D8" s="28">
        <v>8</v>
      </c>
      <c r="E8" s="28">
        <v>8</v>
      </c>
      <c r="F8" s="28">
        <v>8</v>
      </c>
      <c r="G8" s="28">
        <v>8</v>
      </c>
    </row>
    <row r="9" spans="1:7" hidden="1" outlineLevel="1" x14ac:dyDescent="0.25">
      <c r="A9" s="11" t="s">
        <v>106</v>
      </c>
      <c r="C9" s="28">
        <v>7</v>
      </c>
      <c r="D9" s="28">
        <v>7</v>
      </c>
      <c r="E9" s="28">
        <v>2</v>
      </c>
      <c r="F9" s="28">
        <v>2</v>
      </c>
      <c r="G9" s="28">
        <v>2</v>
      </c>
    </row>
    <row r="10" spans="1:7" hidden="1" outlineLevel="1" x14ac:dyDescent="0.25">
      <c r="A10" s="11" t="s">
        <v>107</v>
      </c>
      <c r="C10" s="28">
        <v>1</v>
      </c>
      <c r="D10" s="28">
        <v>1</v>
      </c>
      <c r="E10" s="28">
        <v>6</v>
      </c>
      <c r="F10" s="28">
        <v>6</v>
      </c>
      <c r="G10" s="28">
        <v>6</v>
      </c>
    </row>
    <row r="11" spans="1:7" hidden="1" outlineLevel="1" x14ac:dyDescent="0.25">
      <c r="A11" s="11" t="s">
        <v>108</v>
      </c>
      <c r="C11" s="28">
        <v>0</v>
      </c>
      <c r="D11" s="28">
        <v>0</v>
      </c>
      <c r="E11" s="28">
        <v>0</v>
      </c>
      <c r="F11" s="28">
        <v>0</v>
      </c>
      <c r="G11" s="28">
        <v>1</v>
      </c>
    </row>
    <row r="12" spans="1:7" hidden="1" outlineLevel="1" x14ac:dyDescent="0.25">
      <c r="A12" s="11" t="s">
        <v>109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hidden="1" outlineLevel="1" x14ac:dyDescent="0.25">
      <c r="A13" t="s">
        <v>110</v>
      </c>
      <c r="C13" s="28">
        <v>3</v>
      </c>
      <c r="D13" s="28">
        <v>3</v>
      </c>
      <c r="E13" s="28">
        <v>3</v>
      </c>
      <c r="F13" s="28">
        <v>4</v>
      </c>
      <c r="G13" s="28">
        <v>4</v>
      </c>
    </row>
    <row r="14" spans="1:7" hidden="1" outlineLevel="1" x14ac:dyDescent="0.25">
      <c r="A14" s="11" t="s">
        <v>111</v>
      </c>
      <c r="C14" s="28">
        <v>16</v>
      </c>
      <c r="D14" s="28">
        <v>16</v>
      </c>
      <c r="E14" s="28">
        <v>16</v>
      </c>
      <c r="F14" s="28">
        <v>24</v>
      </c>
      <c r="G14" s="28">
        <v>15</v>
      </c>
    </row>
    <row r="15" spans="1:7" hidden="1" outlineLevel="1" x14ac:dyDescent="0.25">
      <c r="A15" t="s">
        <v>123</v>
      </c>
      <c r="C15" s="28">
        <v>3</v>
      </c>
      <c r="D15" s="28">
        <v>3</v>
      </c>
      <c r="E15" s="28">
        <v>3</v>
      </c>
      <c r="F15" s="28">
        <v>3</v>
      </c>
      <c r="G15" s="28">
        <v>3</v>
      </c>
    </row>
    <row r="16" spans="1:7" hidden="1" outlineLevel="1" x14ac:dyDescent="0.25"/>
    <row r="17" spans="1:7" hidden="1" outlineLevel="1" x14ac:dyDescent="0.25">
      <c r="A17" s="6" t="s">
        <v>124</v>
      </c>
      <c r="C17" s="22"/>
      <c r="D17" s="22"/>
      <c r="E17" s="22"/>
      <c r="F17" s="22"/>
    </row>
    <row r="18" spans="1:7" hidden="1" outlineLevel="1" x14ac:dyDescent="0.25">
      <c r="A18" t="s">
        <v>112</v>
      </c>
      <c r="C18" s="22"/>
      <c r="D18" s="22"/>
      <c r="E18" s="22"/>
      <c r="F18" s="22"/>
    </row>
    <row r="19" spans="1:7" hidden="1" outlineLevel="1" x14ac:dyDescent="0.25">
      <c r="A19" t="s">
        <v>113</v>
      </c>
      <c r="C19" s="22" t="s">
        <v>115</v>
      </c>
      <c r="D19" s="22"/>
      <c r="E19" s="22"/>
      <c r="F19" s="22"/>
    </row>
    <row r="20" spans="1:7" hidden="1" outlineLevel="1" x14ac:dyDescent="0.25">
      <c r="A20" t="s">
        <v>114</v>
      </c>
      <c r="C20" s="22" t="s">
        <v>115</v>
      </c>
      <c r="D20" s="22"/>
      <c r="E20" s="22"/>
      <c r="F20" s="22"/>
    </row>
    <row r="21" spans="1:7" collapsed="1" x14ac:dyDescent="0.25"/>
    <row r="22" spans="1:7" x14ac:dyDescent="0.25">
      <c r="A22" s="6" t="s">
        <v>125</v>
      </c>
    </row>
    <row r="23" spans="1:7" hidden="1" outlineLevel="1" x14ac:dyDescent="0.25">
      <c r="A23" s="31" t="s">
        <v>116</v>
      </c>
      <c r="B23" s="6" t="s">
        <v>46</v>
      </c>
      <c r="C23" s="6">
        <v>2021</v>
      </c>
      <c r="D23" s="6">
        <v>2020</v>
      </c>
      <c r="E23" s="6">
        <v>2019</v>
      </c>
      <c r="F23" s="6">
        <v>2018</v>
      </c>
      <c r="G23" s="6">
        <v>2017</v>
      </c>
    </row>
    <row r="24" spans="1:7" hidden="1" outlineLevel="1" x14ac:dyDescent="0.25">
      <c r="A24" s="5" t="s">
        <v>117</v>
      </c>
    </row>
    <row r="25" spans="1:7" hidden="1" outlineLevel="1" x14ac:dyDescent="0.25">
      <c r="A25" s="9" t="s">
        <v>118</v>
      </c>
      <c r="B25" t="s">
        <v>9</v>
      </c>
      <c r="C25" s="28">
        <v>800</v>
      </c>
      <c r="D25" s="28">
        <v>800</v>
      </c>
      <c r="E25" s="28">
        <v>800</v>
      </c>
      <c r="F25" s="28">
        <v>400</v>
      </c>
      <c r="G25" s="28">
        <v>400</v>
      </c>
    </row>
    <row r="26" spans="1:7" hidden="1" outlineLevel="1" x14ac:dyDescent="0.25">
      <c r="A26" s="9" t="s">
        <v>119</v>
      </c>
      <c r="B26" t="s">
        <v>9</v>
      </c>
      <c r="C26" s="28">
        <v>700</v>
      </c>
      <c r="D26" s="28">
        <v>700</v>
      </c>
      <c r="E26" s="28">
        <v>700</v>
      </c>
      <c r="F26" s="28">
        <v>350</v>
      </c>
      <c r="G26" s="28">
        <v>200</v>
      </c>
    </row>
    <row r="27" spans="1:7" hidden="1" outlineLevel="1" x14ac:dyDescent="0.25">
      <c r="A27" s="9" t="s">
        <v>116</v>
      </c>
      <c r="B27" t="s">
        <v>9</v>
      </c>
      <c r="C27" s="28">
        <v>600</v>
      </c>
      <c r="D27" s="28">
        <v>600</v>
      </c>
      <c r="E27" s="28">
        <v>600</v>
      </c>
      <c r="F27" s="28">
        <v>350</v>
      </c>
      <c r="G27" s="28">
        <v>200</v>
      </c>
    </row>
    <row r="28" spans="1:7" hidden="1" outlineLevel="1" x14ac:dyDescent="0.25">
      <c r="A28" s="5" t="s">
        <v>120</v>
      </c>
    </row>
    <row r="29" spans="1:7" hidden="1" outlineLevel="1" x14ac:dyDescent="0.25">
      <c r="A29" s="9" t="s">
        <v>118</v>
      </c>
      <c r="C29" s="33">
        <v>1.1999999999999999E-3</v>
      </c>
      <c r="D29" s="33">
        <v>8.9999999999999998E-4</v>
      </c>
      <c r="E29" s="33">
        <v>1.1999999999999999E-3</v>
      </c>
      <c r="F29" s="33">
        <v>1.1999999999999999E-3</v>
      </c>
      <c r="G29" s="33">
        <v>1.5E-3</v>
      </c>
    </row>
    <row r="30" spans="1:7" hidden="1" outlineLevel="1" x14ac:dyDescent="0.25">
      <c r="A30" s="9" t="s">
        <v>119</v>
      </c>
      <c r="C30" s="33">
        <v>1.1999999999999999E-3</v>
      </c>
      <c r="D30" s="33">
        <v>8.9999999999999998E-4</v>
      </c>
      <c r="E30" s="33">
        <v>1.1999999999999999E-3</v>
      </c>
      <c r="F30" s="33">
        <v>1.1999999999999999E-3</v>
      </c>
      <c r="G30" s="33">
        <v>5.9999999999999995E-4</v>
      </c>
    </row>
    <row r="31" spans="1:7" hidden="1" outlineLevel="1" x14ac:dyDescent="0.25">
      <c r="A31" s="9" t="s">
        <v>116</v>
      </c>
      <c r="C31" s="33">
        <v>5.9999999999999995E-4</v>
      </c>
      <c r="D31" s="34">
        <v>4.4999999999999999E-4</v>
      </c>
      <c r="E31" s="33">
        <v>5.9999999999999995E-4</v>
      </c>
      <c r="F31" s="33">
        <v>5.9999999999999995E-4</v>
      </c>
      <c r="G31" s="33">
        <v>5.9999999999999995E-4</v>
      </c>
    </row>
    <row r="32" spans="1:7" hidden="1" outlineLevel="1" x14ac:dyDescent="0.25">
      <c r="A32" s="32" t="s">
        <v>121</v>
      </c>
    </row>
    <row r="33" spans="1:7" hidden="1" outlineLevel="1" x14ac:dyDescent="0.25">
      <c r="A33" s="5" t="s">
        <v>117</v>
      </c>
      <c r="B33" t="s">
        <v>9</v>
      </c>
      <c r="C33" s="28">
        <v>200</v>
      </c>
      <c r="D33" s="28">
        <v>200</v>
      </c>
      <c r="E33" s="28">
        <v>200</v>
      </c>
      <c r="F33" s="28">
        <v>113</v>
      </c>
      <c r="G33" s="28">
        <v>75</v>
      </c>
    </row>
    <row r="34" spans="1:7" hidden="1" outlineLevel="1" x14ac:dyDescent="0.25">
      <c r="A34" s="5" t="s">
        <v>120</v>
      </c>
      <c r="C34" s="33">
        <v>2.0000000000000001E-4</v>
      </c>
      <c r="D34" s="34">
        <v>1.4999999999999999E-4</v>
      </c>
      <c r="E34" s="33">
        <v>2.0000000000000001E-4</v>
      </c>
      <c r="F34" s="33">
        <v>2.0000000000000001E-4</v>
      </c>
      <c r="G34" s="33">
        <v>2.0000000000000001E-4</v>
      </c>
    </row>
    <row r="35" spans="1:7" hidden="1" outlineLevel="1" x14ac:dyDescent="0.25">
      <c r="A35" s="31" t="s">
        <v>122</v>
      </c>
    </row>
    <row r="36" spans="1:7" hidden="1" outlineLevel="1" x14ac:dyDescent="0.25">
      <c r="A36" s="5" t="s">
        <v>117</v>
      </c>
      <c r="B36" t="s">
        <v>9</v>
      </c>
      <c r="C36" s="28">
        <v>100</v>
      </c>
      <c r="D36" s="28">
        <v>100</v>
      </c>
      <c r="E36" s="28">
        <v>100</v>
      </c>
      <c r="F36" s="28">
        <v>50</v>
      </c>
      <c r="G36" s="28">
        <v>50</v>
      </c>
    </row>
    <row r="37" spans="1:7" collapsed="1" x14ac:dyDescent="0.25">
      <c r="A37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Medioambiental</vt:lpstr>
      <vt:lpstr>Social</vt:lpstr>
      <vt:lpstr>Gobernanza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OBrien</dc:creator>
  <cp:lastModifiedBy>Irina Axenova</cp:lastModifiedBy>
  <dcterms:created xsi:type="dcterms:W3CDTF">2020-10-26T14:07:15Z</dcterms:created>
  <dcterms:modified xsi:type="dcterms:W3CDTF">2021-06-17T15:36:06Z</dcterms:modified>
</cp:coreProperties>
</file>